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a494d46064c6e26/corona/Herman/"/>
    </mc:Choice>
  </mc:AlternateContent>
  <xr:revisionPtr revIDLastSave="38" documentId="14_{94C4C1B2-61AD-4B4D-A3ED-6CA72973122C}" xr6:coauthVersionLast="47" xr6:coauthVersionMax="47" xr10:uidLastSave="{CDBD9BB1-976B-4797-83B2-B494016E63BC}"/>
  <bookViews>
    <workbookView xWindow="11190" yWindow="750" windowWidth="25140" windowHeight="19800" xr2:uid="{EB73ABA8-B351-2D4C-A246-B9D97EAC0AE2}"/>
  </bookViews>
  <sheets>
    <sheet name="Berekening Scenario'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H18" i="1"/>
  <c r="G18" i="1"/>
  <c r="I17" i="1"/>
  <c r="H17" i="1"/>
  <c r="G17" i="1"/>
  <c r="F22" i="1"/>
  <c r="J18" i="1"/>
  <c r="I18" i="1"/>
  <c r="J17" i="1"/>
  <c r="J19" i="1" l="1"/>
  <c r="G19" i="1"/>
  <c r="I19" i="1" l="1"/>
  <c r="H19" i="1"/>
  <c r="F19" i="1" l="1"/>
</calcChain>
</file>

<file path=xl/sharedStrings.xml><?xml version="1.0" encoding="utf-8"?>
<sst xmlns="http://schemas.openxmlformats.org/spreadsheetml/2006/main" count="19" uniqueCount="18">
  <si>
    <t>0-50</t>
  </si>
  <si>
    <t>50-59</t>
  </si>
  <si>
    <t>60-69</t>
  </si>
  <si>
    <t>70-79</t>
  </si>
  <si>
    <t>80+</t>
  </si>
  <si>
    <t>% van onverklaarde oversterfte</t>
  </si>
  <si>
    <t>Voorkomen overlijdens aan SARS-CoV-2</t>
  </si>
  <si>
    <t>Veroorzaakte meersterfte</t>
  </si>
  <si>
    <t>Overlijdenskans t.o.v. voorkomen</t>
  </si>
  <si>
    <t>per 100K</t>
  </si>
  <si>
    <t>% VE</t>
  </si>
  <si>
    <t>© Herman Steigstra</t>
  </si>
  <si>
    <t>Scenario:</t>
  </si>
  <si>
    <t>Scenario van relatie Vaccin Effectiviteit en Veroorzaakte Meersterfte naar leeftijdsgroep</t>
  </si>
  <si>
    <t xml:space="preserve">zie voor uitleg van dit model </t>
  </si>
  <si>
    <t>https://mdhnd.nl/uitlegVE-Sterfte</t>
  </si>
  <si>
    <t>Vaccin Effectiviteit: Hierin de mate waarin het vaccin bescherming biedt tegen                                   overlijden aan SARS-CoV-2 (tussen 0 en 100)</t>
  </si>
  <si>
    <t>Vaccin schade: Hierin het aandeel van de oversterfte, die veroorzaakt is
door de vaccinatie (tussen 0 en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</si>
</sst>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/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2" fontId="3" fillId="0" borderId="0" xfId="0" applyNumberFormat="1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43" fontId="0" fillId="0" borderId="0" xfId="0" applyNumberFormat="1" applyFont="1" applyFill="1" applyBorder="1"/>
    <xf numFmtId="0" fontId="0" fillId="0" borderId="0" xfId="0" applyFont="1" applyBorder="1"/>
    <xf numFmtId="165" fontId="2" fillId="0" borderId="0" xfId="0" applyNumberFormat="1" applyFont="1" applyFill="1" applyBorder="1"/>
    <xf numFmtId="2" fontId="2" fillId="0" borderId="0" xfId="0" applyNumberFormat="1" applyFont="1" applyFill="1" applyBorder="1"/>
    <xf numFmtId="0" fontId="4" fillId="0" borderId="0" xfId="0" applyFont="1" applyBorder="1"/>
    <xf numFmtId="165" fontId="2" fillId="2" borderId="0" xfId="1" applyNumberFormat="1" applyFont="1" applyFill="1" applyBorder="1" applyProtection="1">
      <protection locked="0"/>
    </xf>
    <xf numFmtId="1" fontId="2" fillId="3" borderId="0" xfId="0" applyNumberFormat="1" applyFont="1" applyFill="1" applyBorder="1" applyProtection="1">
      <protection locked="0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164" fontId="0" fillId="0" borderId="7" xfId="0" applyNumberFormat="1" applyFont="1" applyBorder="1"/>
    <xf numFmtId="0" fontId="0" fillId="0" borderId="8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6" fillId="4" borderId="0" xfId="0" applyFont="1" applyFill="1" applyBorder="1" applyProtection="1">
      <protection locked="0"/>
    </xf>
    <xf numFmtId="0" fontId="8" fillId="0" borderId="0" xfId="2" applyFont="1" applyBorder="1"/>
    <xf numFmtId="0" fontId="9" fillId="0" borderId="0" xfId="0" applyFont="1" applyBorder="1"/>
    <xf numFmtId="0" fontId="10" fillId="0" borderId="0" xfId="2" applyFont="1" applyBorder="1"/>
    <xf numFmtId="0" fontId="11" fillId="0" borderId="0" xfId="0" applyFont="1" applyBorder="1"/>
    <xf numFmtId="0" fontId="0" fillId="0" borderId="0" xfId="0" applyAlignment="1">
      <alignment horizontal="center" wrapText="1"/>
    </xf>
    <xf numFmtId="165" fontId="2" fillId="2" borderId="0" xfId="1" applyNumberFormat="1" applyFont="1" applyFill="1" applyBorder="1" applyAlignment="1" applyProtection="1">
      <alignment horizontal="center" wrapText="1"/>
      <protection locked="0"/>
    </xf>
    <xf numFmtId="1" fontId="2" fillId="3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Border="1" applyAlignment="1">
      <alignment horizontal="right"/>
    </xf>
    <xf numFmtId="0" fontId="14" fillId="0" borderId="9" xfId="0" applyFont="1" applyFill="1" applyBorder="1" applyAlignment="1">
      <alignment horizontal="right"/>
    </xf>
    <xf numFmtId="0" fontId="13" fillId="0" borderId="10" xfId="0" applyFont="1" applyBorder="1"/>
    <xf numFmtId="164" fontId="13" fillId="0" borderId="11" xfId="0" applyNumberFormat="1" applyFont="1" applyBorder="1"/>
    <xf numFmtId="0" fontId="13" fillId="0" borderId="12" xfId="0" applyFont="1" applyBorder="1" applyAlignment="1">
      <alignment horizontal="center"/>
    </xf>
    <xf numFmtId="164" fontId="13" fillId="0" borderId="11" xfId="1" applyNumberFormat="1" applyFont="1" applyBorder="1"/>
    <xf numFmtId="164" fontId="13" fillId="0" borderId="13" xfId="0" applyNumberFormat="1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/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7F7F7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'Berekening Scenario''s'!$F$22</c:f>
          <c:strCache>
            <c:ptCount val="1"/>
            <c:pt idx="0">
              <c:v>Scenario: 50% van oversterfte,  50% VE</c:v>
            </c:pt>
          </c:strCache>
        </c:strRef>
      </c:tx>
      <c:layout>
        <c:manualLayout>
          <c:xMode val="edge"/>
          <c:yMode val="edge"/>
          <c:x val="0.11902227426852251"/>
          <c:y val="0.18963650357812009"/>
        </c:manualLayout>
      </c:layout>
      <c:overlay val="0"/>
      <c:spPr>
        <a:noFill/>
        <a:ln>
          <a:solidFill>
            <a:schemeClr val="bg1">
              <a:lumMod val="75000"/>
            </a:schemeClr>
          </a:solidFill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5291538580426915E-2"/>
          <c:y val="0.16341800929461264"/>
          <c:w val="0.88965143512819544"/>
          <c:h val="0.72474284090168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'Berekening Scenario''s'!$C$17</c:f>
              <c:strCache>
                <c:ptCount val="1"/>
                <c:pt idx="0">
                  <c:v>Voorkomen overlijdens aan SARS-CoV-2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DIN" pitchFamily="50" charset="0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'Berekening Scenario''s'!$F$16:$J$16</c:f>
              <c:strCache>
                <c:ptCount val="5"/>
                <c:pt idx="0">
                  <c:v>0-50</c:v>
                </c:pt>
                <c:pt idx="1">
                  <c:v>50-59</c:v>
                </c:pt>
                <c:pt idx="2">
                  <c:v>60-69</c:v>
                </c:pt>
                <c:pt idx="3">
                  <c:v>70-79</c:v>
                </c:pt>
                <c:pt idx="4">
                  <c:v>80+</c:v>
                </c:pt>
              </c:strCache>
            </c:strRef>
          </c:cat>
          <c:val>
            <c:numRef>
              <c:f>'Berekening Scenario''s'!$F$17:$J$17</c:f>
              <c:numCache>
                <c:formatCode>0.0</c:formatCode>
                <c:ptCount val="5"/>
                <c:pt idx="0">
                  <c:v>0.104</c:v>
                </c:pt>
                <c:pt idx="1">
                  <c:v>1.35</c:v>
                </c:pt>
                <c:pt idx="2">
                  <c:v>4.34</c:v>
                </c:pt>
                <c:pt idx="3">
                  <c:v>18.2</c:v>
                </c:pt>
                <c:pt idx="4">
                  <c:v>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C-446C-BF30-68215F0D7017}"/>
            </c:ext>
          </c:extLst>
        </c:ser>
        <c:ser>
          <c:idx val="1"/>
          <c:order val="1"/>
          <c:tx>
            <c:strRef>
              <c:f>'Berekening Scenario''s'!$C$18</c:f>
              <c:strCache>
                <c:ptCount val="1"/>
                <c:pt idx="0">
                  <c:v>Veroorzaakte meersterfte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DIN" pitchFamily="50" charset="0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'Berekening Scenario''s'!$F$16:$J$16</c:f>
              <c:strCache>
                <c:ptCount val="5"/>
                <c:pt idx="0">
                  <c:v>0-50</c:v>
                </c:pt>
                <c:pt idx="1">
                  <c:v>50-59</c:v>
                </c:pt>
                <c:pt idx="2">
                  <c:v>60-69</c:v>
                </c:pt>
                <c:pt idx="3">
                  <c:v>70-79</c:v>
                </c:pt>
                <c:pt idx="4">
                  <c:v>80+</c:v>
                </c:pt>
              </c:strCache>
            </c:strRef>
          </c:cat>
          <c:val>
            <c:numRef>
              <c:f>'Berekening Scenario''s'!$F$18:$J$18</c:f>
              <c:numCache>
                <c:formatCode>0.0</c:formatCode>
                <c:ptCount val="5"/>
                <c:pt idx="0">
                  <c:v>6.25</c:v>
                </c:pt>
                <c:pt idx="1">
                  <c:v>21</c:v>
                </c:pt>
                <c:pt idx="2">
                  <c:v>29.45</c:v>
                </c:pt>
                <c:pt idx="3">
                  <c:v>102.85</c:v>
                </c:pt>
                <c:pt idx="4">
                  <c:v>326.39999999999998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C-446C-BF30-68215F0D7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300383"/>
        <c:axId val="764305839"/>
      </c:barChart>
      <c:catAx>
        <c:axId val="76430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764305839"/>
        <c:crossesAt val="1.0000000000000002E-2"/>
        <c:auto val="1"/>
        <c:lblAlgn val="ctr"/>
        <c:lblOffset val="100"/>
        <c:noMultiLvlLbl val="0"/>
      </c:catAx>
      <c:valAx>
        <c:axId val="7643058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IN" pitchFamily="50" charset="0"/>
                    <a:ea typeface="+mn-ea"/>
                    <a:cs typeface="+mn-cs"/>
                  </a:defRPr>
                </a:pPr>
                <a:r>
                  <a:rPr lang="en-US"/>
                  <a:t>Aantal overlijdens  per 100.000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IN" pitchFamily="50" charset="0"/>
                  <a:ea typeface="+mn-ea"/>
                  <a:cs typeface="+mn-cs"/>
                </a:defRPr>
              </a:pPr>
              <a:endParaRPr lang="nl-N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IN" pitchFamily="50" charset="0"/>
                <a:ea typeface="+mn-ea"/>
                <a:cs typeface="+mn-cs"/>
              </a:defRPr>
            </a:pPr>
            <a:endParaRPr lang="nl-NL"/>
          </a:p>
        </c:txPr>
        <c:crossAx val="76430038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2.7289201434406541E-2"/>
          <c:w val="0.67286007180632246"/>
          <c:h val="0.117496589186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DIN" pitchFamily="50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IN" pitchFamily="50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10</xdr:col>
      <xdr:colOff>701145</xdr:colOff>
      <xdr:row>36</xdr:row>
      <xdr:rowOff>0</xdr:rowOff>
    </xdr:to>
    <xdr:graphicFrame macro="">
      <xdr:nvGraphicFramePr>
        <xdr:cNvPr id="30" name="Chart 2">
          <a:extLst>
            <a:ext uri="{FF2B5EF4-FFF2-40B4-BE49-F238E27FC236}">
              <a16:creationId xmlns:a16="http://schemas.microsoft.com/office/drawing/2014/main" id="{4D5A9163-7164-49C9-A791-D4383DCF4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353219</xdr:colOff>
      <xdr:row>2</xdr:row>
      <xdr:rowOff>27783</xdr:rowOff>
    </xdr:from>
    <xdr:to>
      <xdr:col>10</xdr:col>
      <xdr:colOff>531343</xdr:colOff>
      <xdr:row>3</xdr:row>
      <xdr:rowOff>65708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F32B567-899F-C450-06CA-D60A5A5FE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6563" y="726283"/>
          <a:ext cx="682155" cy="37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dhnd.nl/uitlegVE-Sterfte" TargetMode="External"/><Relationship Id="rId1" Type="http://schemas.openxmlformats.org/officeDocument/2006/relationships/hyperlink" Target="https://twitter.com/SteigstraHerma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88D1-5638-414A-A12A-B02CEA1CB0FE}">
  <dimension ref="A1:R37"/>
  <sheetViews>
    <sheetView showGridLines="0" tabSelected="1" zoomScale="96" zoomScaleNormal="96" workbookViewId="0">
      <selection activeCell="P25" sqref="P25"/>
    </sheetView>
  </sheetViews>
  <sheetFormatPr defaultColWidth="10.625" defaultRowHeight="15.75" x14ac:dyDescent="0.25"/>
  <cols>
    <col min="1" max="1" width="1.875" style="5" customWidth="1"/>
    <col min="2" max="2" width="0.75" style="5" customWidth="1"/>
    <col min="3" max="3" width="10.125" style="5" customWidth="1"/>
    <col min="4" max="4" width="22" style="5" customWidth="1"/>
    <col min="5" max="10" width="6.625" style="5" customWidth="1"/>
    <col min="11" max="11" width="9.375" style="5" customWidth="1"/>
    <col min="12" max="12" width="2.125" style="5" customWidth="1"/>
    <col min="13" max="13" width="12.5" style="5" customWidth="1"/>
    <col min="14" max="14" width="10.625" style="5" customWidth="1"/>
    <col min="15" max="16" width="10.625" style="5"/>
    <col min="17" max="17" width="6.125" style="5" customWidth="1"/>
    <col min="18" max="16384" width="10.625" style="5"/>
  </cols>
  <sheetData>
    <row r="1" spans="1:18" ht="27.6" customHeight="1" x14ac:dyDescent="0.35">
      <c r="A1" s="30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26"/>
      <c r="M1" s="26"/>
    </row>
    <row r="2" spans="1:18" ht="27.6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8" ht="26.45" customHeight="1" x14ac:dyDescent="0.3">
      <c r="C3" s="32" t="s">
        <v>14</v>
      </c>
      <c r="D3" s="32"/>
      <c r="E3" s="25" t="s">
        <v>15</v>
      </c>
      <c r="F3" s="24"/>
      <c r="G3" s="24"/>
    </row>
    <row r="5" spans="1:18" x14ac:dyDescent="0.25">
      <c r="A5" s="29" t="s">
        <v>17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8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8" spans="1:18" x14ac:dyDescent="0.25">
      <c r="A8" s="28" t="s">
        <v>16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8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1" spans="1:18" ht="16.5" thickBot="1" x14ac:dyDescent="0.3"/>
    <row r="12" spans="1:18" ht="3.95" customHeight="1" x14ac:dyDescent="0.25">
      <c r="B12" s="11"/>
      <c r="C12" s="12"/>
      <c r="D12" s="12"/>
      <c r="E12" s="12"/>
      <c r="F12" s="12"/>
      <c r="G12" s="12"/>
      <c r="H12" s="12"/>
      <c r="I12" s="12"/>
      <c r="J12" s="12"/>
      <c r="K12" s="13"/>
      <c r="N12" s="1"/>
      <c r="O12" s="1"/>
      <c r="P12" s="1"/>
      <c r="Q12" s="1"/>
    </row>
    <row r="13" spans="1:18" x14ac:dyDescent="0.25">
      <c r="B13" s="14"/>
      <c r="C13" s="22" t="s">
        <v>12</v>
      </c>
      <c r="D13" s="21"/>
      <c r="E13" s="10">
        <v>50</v>
      </c>
      <c r="F13" s="20" t="s">
        <v>5</v>
      </c>
      <c r="K13" s="15"/>
      <c r="M13" s="2"/>
      <c r="N13" s="6"/>
    </row>
    <row r="14" spans="1:18" x14ac:dyDescent="0.25">
      <c r="B14" s="14"/>
      <c r="C14" s="2"/>
      <c r="D14" s="2"/>
      <c r="E14" s="9">
        <v>50</v>
      </c>
      <c r="F14" s="20" t="s">
        <v>10</v>
      </c>
      <c r="G14" s="2"/>
      <c r="H14" s="2"/>
      <c r="I14" s="7"/>
      <c r="J14" s="2"/>
      <c r="K14" s="15"/>
      <c r="M14" s="2"/>
      <c r="N14" s="6"/>
    </row>
    <row r="15" spans="1:18" x14ac:dyDescent="0.25">
      <c r="B15" s="14"/>
      <c r="C15" s="2"/>
      <c r="D15" s="2"/>
      <c r="E15" s="2"/>
      <c r="F15" s="20"/>
      <c r="G15" s="2"/>
      <c r="H15" s="2"/>
      <c r="I15" s="7"/>
      <c r="J15" s="2"/>
      <c r="K15" s="15"/>
      <c r="M15" s="2"/>
      <c r="N15" s="6"/>
    </row>
    <row r="16" spans="1:18" ht="17.100000000000001" customHeight="1" thickBot="1" x14ac:dyDescent="0.3">
      <c r="B16" s="14"/>
      <c r="C16" s="40"/>
      <c r="D16" s="40"/>
      <c r="E16" s="41"/>
      <c r="F16" s="33" t="s">
        <v>0</v>
      </c>
      <c r="G16" s="33" t="s">
        <v>1</v>
      </c>
      <c r="H16" s="33" t="s">
        <v>2</v>
      </c>
      <c r="I16" s="33" t="s">
        <v>3</v>
      </c>
      <c r="J16" s="33" t="s">
        <v>4</v>
      </c>
      <c r="K16" s="34"/>
      <c r="M16" s="2"/>
      <c r="N16" s="2"/>
      <c r="O16" s="2"/>
      <c r="P16" s="2"/>
      <c r="Q16" s="2"/>
      <c r="R16" s="2"/>
    </row>
    <row r="17" spans="2:18" ht="17.100000000000001" customHeight="1" thickBot="1" x14ac:dyDescent="0.3">
      <c r="B17" s="14"/>
      <c r="C17" s="42" t="s">
        <v>6</v>
      </c>
      <c r="D17" s="42"/>
      <c r="E17" s="43"/>
      <c r="F17" s="35">
        <f>0.00208*$E14</f>
        <v>0.104</v>
      </c>
      <c r="G17" s="35">
        <f>0.027*$E14</f>
        <v>1.35</v>
      </c>
      <c r="H17" s="35">
        <f>0.0868*$E14</f>
        <v>4.34</v>
      </c>
      <c r="I17" s="35">
        <f>0.364*$E14</f>
        <v>18.2</v>
      </c>
      <c r="J17" s="35">
        <f>1.808*$E14</f>
        <v>90.4</v>
      </c>
      <c r="K17" s="36" t="s">
        <v>9</v>
      </c>
      <c r="M17" s="2"/>
      <c r="N17" s="3"/>
      <c r="O17" s="3"/>
      <c r="P17" s="3"/>
      <c r="Q17" s="3"/>
      <c r="R17" s="2"/>
    </row>
    <row r="18" spans="2:18" ht="17.100000000000001" customHeight="1" thickBot="1" x14ac:dyDescent="0.3">
      <c r="B18" s="14"/>
      <c r="C18" s="42" t="s">
        <v>7</v>
      </c>
      <c r="D18" s="42"/>
      <c r="E18" s="43"/>
      <c r="F18" s="37">
        <f>0.125*$E13</f>
        <v>6.25</v>
      </c>
      <c r="G18" s="37">
        <f>0.42*$E13</f>
        <v>21</v>
      </c>
      <c r="H18" s="37">
        <f>0.589*$E13</f>
        <v>29.45</v>
      </c>
      <c r="I18" s="37">
        <f>2.057*$E13</f>
        <v>102.85</v>
      </c>
      <c r="J18" s="37">
        <f>6.528*$E13</f>
        <v>326.39999999999998</v>
      </c>
      <c r="K18" s="36" t="s">
        <v>9</v>
      </c>
      <c r="M18" s="2"/>
      <c r="N18" s="4"/>
      <c r="O18" s="4"/>
      <c r="P18" s="4"/>
      <c r="Q18" s="4"/>
      <c r="R18" s="2"/>
    </row>
    <row r="19" spans="2:18" ht="17.100000000000001" customHeight="1" x14ac:dyDescent="0.25">
      <c r="B19" s="14"/>
      <c r="C19" s="44" t="s">
        <v>8</v>
      </c>
      <c r="D19" s="44"/>
      <c r="E19" s="45"/>
      <c r="F19" s="38">
        <f>F18/F17</f>
        <v>60.096153846153847</v>
      </c>
      <c r="G19" s="38">
        <f t="shared" ref="G19:J19" si="0">G18/G17</f>
        <v>15.555555555555555</v>
      </c>
      <c r="H19" s="38">
        <f t="shared" si="0"/>
        <v>6.7857142857142856</v>
      </c>
      <c r="I19" s="38">
        <f t="shared" si="0"/>
        <v>5.6510989010989015</v>
      </c>
      <c r="J19" s="38">
        <f t="shared" si="0"/>
        <v>3.6106194690265481</v>
      </c>
      <c r="K19" s="39"/>
    </row>
    <row r="20" spans="2:18" ht="6.6" customHeight="1" thickBot="1" x14ac:dyDescent="0.3">
      <c r="B20" s="16"/>
      <c r="C20" s="17"/>
      <c r="D20" s="17"/>
      <c r="E20" s="17"/>
      <c r="F20" s="18"/>
      <c r="G20" s="18"/>
      <c r="H20" s="18"/>
      <c r="I20" s="18"/>
      <c r="J20" s="18"/>
      <c r="K20" s="19"/>
    </row>
    <row r="22" spans="2:18" x14ac:dyDescent="0.25">
      <c r="F22" s="8" t="str">
        <f>C13&amp;" "&amp;E13&amp;"% van oversterfte, "&amp;" "&amp;E14&amp;F14&amp;""</f>
        <v>Scenario: 50% van oversterfte,  50% VE</v>
      </c>
    </row>
    <row r="37" spans="3:3" x14ac:dyDescent="0.25">
      <c r="C37" s="23" t="s">
        <v>11</v>
      </c>
    </row>
  </sheetData>
  <sheetProtection algorithmName="SHA-512" hashValue="IFYlj3gf/ZCrMzf+QlGbjiN7f4yd3Y1CQaMIXgcA3nVNjniAHyd5C8LDzKQVuXSpUDwjpw7jn9QY5NVsKE8eBQ==" saltValue="Qk2fpnHb8cliRj8jRU3qGg==" spinCount="100000" sheet="1" objects="1" scenarios="1"/>
  <mergeCells count="4">
    <mergeCell ref="A1:K2"/>
    <mergeCell ref="A8:K9"/>
    <mergeCell ref="A5:K6"/>
    <mergeCell ref="C3:D3"/>
  </mergeCells>
  <hyperlinks>
    <hyperlink ref="C37" r:id="rId1" xr:uid="{9AD856AB-435E-423C-B06E-44111C98BD0F}"/>
    <hyperlink ref="E3" r:id="rId2" xr:uid="{1438AE9F-464F-4E0C-AE3A-8EE2CF448BDD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Berekening Scenario's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Steigstra</dc:creator>
  <cp:lastModifiedBy>Anton Theunissen</cp:lastModifiedBy>
  <dcterms:created xsi:type="dcterms:W3CDTF">2022-07-29T14:26:05Z</dcterms:created>
  <dcterms:modified xsi:type="dcterms:W3CDTF">2022-08-07T05:38:16Z</dcterms:modified>
</cp:coreProperties>
</file>